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DELL\Google Диск\Сайт_Исходные файлы\"/>
    </mc:Choice>
  </mc:AlternateContent>
  <bookViews>
    <workbookView xWindow="0" yWindow="45" windowWidth="15195" windowHeight="8445"/>
  </bookViews>
  <sheets>
    <sheet name="1" sheetId="2" r:id="rId1"/>
  </sheets>
  <definedNames>
    <definedName name="_xlnm.Print_Area" localSheetId="0">'1'!$A$1:$O$93</definedName>
  </definedNames>
  <calcPr calcId="162913"/>
</workbook>
</file>

<file path=xl/calcChain.xml><?xml version="1.0" encoding="utf-8"?>
<calcChain xmlns="http://schemas.openxmlformats.org/spreadsheetml/2006/main">
  <c r="G13" i="2" l="1"/>
  <c r="G14" i="2"/>
  <c r="G15" i="2"/>
  <c r="G16" i="2"/>
  <c r="G28" i="2" s="1"/>
  <c r="G17" i="2"/>
  <c r="G19" i="2"/>
  <c r="G20" i="2"/>
  <c r="G21" i="2"/>
  <c r="G22" i="2"/>
  <c r="G24" i="2"/>
  <c r="G25" i="2"/>
  <c r="G26" i="2"/>
  <c r="J13" i="2"/>
  <c r="L13" i="2"/>
  <c r="M13" i="2"/>
  <c r="J14" i="2"/>
  <c r="L14" i="2"/>
  <c r="M14" i="2"/>
  <c r="J15" i="2"/>
  <c r="L15" i="2" s="1"/>
  <c r="J16" i="2"/>
  <c r="L16" i="2" s="1"/>
  <c r="M16" i="2" s="1"/>
  <c r="J17" i="2"/>
  <c r="L17" i="2" s="1"/>
  <c r="M17" i="2" s="1"/>
  <c r="J19" i="2"/>
  <c r="L19" i="2"/>
  <c r="M19" i="2" s="1"/>
  <c r="J20" i="2"/>
  <c r="L20" i="2"/>
  <c r="M20" i="2"/>
  <c r="J21" i="2"/>
  <c r="L21" i="2"/>
  <c r="M21" i="2"/>
  <c r="J22" i="2"/>
  <c r="L22" i="2"/>
  <c r="M22" i="2"/>
  <c r="J24" i="2"/>
  <c r="L24" i="2"/>
  <c r="M24" i="2"/>
  <c r="J25" i="2"/>
  <c r="L25" i="2" s="1"/>
  <c r="M25" i="2" s="1"/>
  <c r="J26" i="2"/>
  <c r="L26" i="2" s="1"/>
  <c r="M26" i="2" s="1"/>
  <c r="G50" i="2"/>
  <c r="G52" i="2" s="1"/>
  <c r="G51" i="2"/>
  <c r="H52" i="2" l="1"/>
  <c r="H24" i="2"/>
  <c r="N24" i="2" s="1"/>
  <c r="O24" i="2" s="1"/>
  <c r="H20" i="2"/>
  <c r="N20" i="2" s="1"/>
  <c r="O20" i="2" s="1"/>
  <c r="H14" i="2"/>
  <c r="N14" i="2" s="1"/>
  <c r="O14" i="2" s="1"/>
  <c r="H16" i="2"/>
  <c r="N16" i="2" s="1"/>
  <c r="O16" i="2" s="1"/>
  <c r="H26" i="2"/>
  <c r="N26" i="2" s="1"/>
  <c r="O26" i="2" s="1"/>
  <c r="H22" i="2"/>
  <c r="N22" i="2" s="1"/>
  <c r="O22" i="2" s="1"/>
  <c r="H19" i="2"/>
  <c r="N19" i="2" s="1"/>
  <c r="O19" i="2" s="1"/>
  <c r="H21" i="2"/>
  <c r="N21" i="2" s="1"/>
  <c r="O21" i="2" s="1"/>
  <c r="J52" i="2"/>
  <c r="L52" i="2" s="1"/>
  <c r="H15" i="2"/>
  <c r="G75" i="2"/>
  <c r="L28" i="2"/>
  <c r="M15" i="2"/>
  <c r="H25" i="2"/>
  <c r="N25" i="2" s="1"/>
  <c r="O25" i="2" s="1"/>
  <c r="H17" i="2"/>
  <c r="N17" i="2" s="1"/>
  <c r="O17" i="2" s="1"/>
  <c r="H13" i="2"/>
  <c r="N13" i="2" s="1"/>
  <c r="N15" i="2" l="1"/>
  <c r="O15" i="2" s="1"/>
  <c r="N28" i="2"/>
  <c r="O13" i="2"/>
  <c r="H75" i="2" l="1"/>
  <c r="O28" i="2"/>
</calcChain>
</file>

<file path=xl/sharedStrings.xml><?xml version="1.0" encoding="utf-8"?>
<sst xmlns="http://schemas.openxmlformats.org/spreadsheetml/2006/main" count="96" uniqueCount="59">
  <si>
    <t>Хозяйство пути (П)</t>
  </si>
  <si>
    <t>Текущее содержание пути</t>
  </si>
  <si>
    <t>Катергория пути</t>
  </si>
  <si>
    <t>Грузонапряженность, млн. ткм</t>
  </si>
  <si>
    <t>Главный путь</t>
  </si>
  <si>
    <t>Звеньевой путь балласт гравийно-песчаный или карьерный длина 25 м. Р75 шпалы деревянные</t>
  </si>
  <si>
    <t>Звеньевой путь балласт щебеночный или асбестовый длина 25 м. Р50 шпалы деревянные</t>
  </si>
  <si>
    <t>Станционные, подъездные и прочие пути</t>
  </si>
  <si>
    <t>Бесстыковой путь балласт щебеночный или асбестовый Р65 шпалы железобетонные</t>
  </si>
  <si>
    <t xml:space="preserve">Звеньевой путь Р65 шпалы деревянные </t>
  </si>
  <si>
    <t xml:space="preserve">Звеньевой путь Р75 шпалы деревянные </t>
  </si>
  <si>
    <t xml:space="preserve">Звеньевой путь Р50 шпалы деревянные </t>
  </si>
  <si>
    <t>Бесстыковой путь Р65 шпалы железобетонные</t>
  </si>
  <si>
    <t>Стрелочные переводы</t>
  </si>
  <si>
    <t>Централизованные стрелочные переводы Р65</t>
  </si>
  <si>
    <t>Централизованные стрелочные переводы Р50</t>
  </si>
  <si>
    <t>11-25</t>
  </si>
  <si>
    <t>26-50</t>
  </si>
  <si>
    <t>Итого по хозяйству пути</t>
  </si>
  <si>
    <t>Развернутая длина км. / Количество, шт. (Измеритель для нормарования численности)</t>
  </si>
  <si>
    <t>Пропускная способность 1 км развернутой длины / 1 стрел.перевод , тн в год</t>
  </si>
  <si>
    <t>Общая численность, чел</t>
  </si>
  <si>
    <t>Средняя з/п, руб.</t>
  </si>
  <si>
    <t>Суммарная затраты на оплату труда по участку, руб.</t>
  </si>
  <si>
    <t>Затраты на содержание резерва пропускной способности, руб.</t>
  </si>
  <si>
    <t>Локомотивное хозяйство (Т)</t>
  </si>
  <si>
    <t>Итого по локомотивному хозяйству</t>
  </si>
  <si>
    <t>Серия локомотива</t>
  </si>
  <si>
    <t>Работа электровозов в грузовом движении</t>
  </si>
  <si>
    <t>ВЛ80</t>
  </si>
  <si>
    <t>ВЛ60</t>
  </si>
  <si>
    <t>Резерв пропускной способности участка, ткм в год</t>
  </si>
  <si>
    <t>Пропускная способность участка, ткм в год</t>
  </si>
  <si>
    <t>в т.ч. на единицу пропускной способности участка, руб/1 ткм</t>
  </si>
  <si>
    <t xml:space="preserve">Количество, шт. </t>
  </si>
  <si>
    <t>Норматичная численность чел. на 1 ткм</t>
  </si>
  <si>
    <t>Норматичная численность чел. на 1 км пути / на 1 стрел.перевод</t>
  </si>
  <si>
    <t>Суммарная затраты на оплату труда по парку локомотивов, руб.</t>
  </si>
  <si>
    <t>-</t>
  </si>
  <si>
    <t>Производственная мощность 1 локомотива , ткм в год</t>
  </si>
  <si>
    <t>Производственная система в целом</t>
  </si>
  <si>
    <t>Итого по производственной системе</t>
  </si>
  <si>
    <t>Резерв производственной мощности  парка локомотивов, ткм в год</t>
  </si>
  <si>
    <t>Производственная мощность парка локомотивов, ткм в год (Измеритель для нормарования численности)</t>
  </si>
  <si>
    <t>в т.ч. на единицу производственной мощности парка локомотивов, руб/1 ткм</t>
  </si>
  <si>
    <t>Производственная мощность парка локомотивов серии ВЛ80</t>
  </si>
  <si>
    <t>Производственная мощность парка локомотивов серии ВЛ60</t>
  </si>
  <si>
    <t>Производственная мощность суммарного парка локомотивов</t>
  </si>
  <si>
    <t>Допущения к модели расчета пропускной способности (производственной мощности) производственной системы</t>
  </si>
  <si>
    <t>1. Производственная система состоит из двух хозяйств. Хозяйство пути представлено в виде совокупности последовательно расположенных участков пути.</t>
  </si>
  <si>
    <t>2. При оценке резерва затрат зависимость затрат от изменения пропускной способности (производственной мощности) принимается прямопропорциональной.</t>
  </si>
  <si>
    <t>3. Численность персонала локомотивного хозяйства условно принимается полностью зависящей от объемов перевозок (производственной мощности всей системы).</t>
  </si>
  <si>
    <t>Затраты на содержание резерва производственной мощности системы в целом, руб в год</t>
  </si>
  <si>
    <t>Производственная мощность, ткм в год</t>
  </si>
  <si>
    <t>Пропускная способность хозяйства пути</t>
  </si>
  <si>
    <t>Производственная мощность локомотивного хозяйства</t>
  </si>
  <si>
    <t>Производственная мощность системы в целом</t>
  </si>
  <si>
    <t>Модель управления затратами на основе пропорций пропорций производственных мощностей</t>
  </si>
  <si>
    <t>Затраты на содержание резерва пропускной способности,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</si>
</sst>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2"/>
      <name val="Arial Cyr"/>
      <charset val="204"/>
    </font>
    <font>
      <sz val="10"/>
      <color indexed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6" fillId="0" borderId="1" xfId="0" applyFont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3" fillId="2" borderId="0" xfId="0" applyFont="1" applyFill="1" applyBorder="1"/>
    <xf numFmtId="0" fontId="2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3" fillId="0" borderId="2" xfId="0" applyFont="1" applyFill="1" applyBorder="1"/>
    <xf numFmtId="0" fontId="0" fillId="0" borderId="2" xfId="0" applyFill="1" applyBorder="1"/>
    <xf numFmtId="0" fontId="3" fillId="0" borderId="5" xfId="0" applyFont="1" applyFill="1" applyBorder="1"/>
    <xf numFmtId="0" fontId="0" fillId="0" borderId="5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0" fillId="2" borderId="2" xfId="0" applyFill="1" applyBorder="1"/>
    <xf numFmtId="0" fontId="0" fillId="2" borderId="0" xfId="0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0" borderId="0" xfId="0" applyFont="1" applyBorder="1"/>
    <xf numFmtId="0" fontId="12" fillId="2" borderId="0" xfId="0" applyFont="1" applyFill="1" applyBorder="1" applyAlignment="1">
      <alignment horizontal="left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9" fontId="11" fillId="0" borderId="1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9" fontId="2" fillId="0" borderId="1" xfId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9" fontId="6" fillId="0" borderId="1" xfId="1" applyFont="1" applyBorder="1" applyAlignment="1">
      <alignment horizont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9" fontId="2" fillId="0" borderId="1" xfId="1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9" fontId="6" fillId="0" borderId="1" xfId="1" applyFont="1" applyBorder="1" applyAlignment="1">
      <alignment horizontal="right" wrapText="1"/>
    </xf>
    <xf numFmtId="0" fontId="16" fillId="0" borderId="0" xfId="0" applyFont="1"/>
    <xf numFmtId="0" fontId="9" fillId="0" borderId="0" xfId="0" applyFont="1"/>
    <xf numFmtId="0" fontId="17" fillId="0" borderId="0" xfId="0" applyFont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7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Пропускная способность участков пути</a:t>
            </a:r>
          </a:p>
        </c:rich>
      </c:tx>
      <c:layout>
        <c:manualLayout>
          <c:xMode val="edge"/>
          <c:yMode val="edge"/>
          <c:x val="0.14009111617312073"/>
          <c:y val="4.46601941747572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84054669703873"/>
          <c:y val="0.21553398058252426"/>
          <c:w val="0.77790432801822329"/>
          <c:h val="0.56893203883495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'1'!$G$11</c:f>
              <c:strCache>
                <c:ptCount val="1"/>
                <c:pt idx="0">
                  <c:v>Пропускная способность участка, ткм в год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51-4FC2-8354-4E20FE387BF2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51-4FC2-8354-4E20FE387BF2}"/>
              </c:ext>
            </c:extLst>
          </c:dPt>
          <c:cat>
            <c:numRef>
              <c:f>'1'!$A$31:$A$43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('1'!$G$13:$G$17,'1'!$G$19:$G$22,'1'!$G$24:$G$26,'1'!$G$28)</c:f>
              <c:numCache>
                <c:formatCode>General</c:formatCode>
                <c:ptCount val="13"/>
                <c:pt idx="0">
                  <c:v>938</c:v>
                </c:pt>
                <c:pt idx="1">
                  <c:v>1332</c:v>
                </c:pt>
                <c:pt idx="2">
                  <c:v>1232</c:v>
                </c:pt>
                <c:pt idx="3">
                  <c:v>1200</c:v>
                </c:pt>
                <c:pt idx="4">
                  <c:v>1625</c:v>
                </c:pt>
                <c:pt idx="5">
                  <c:v>1218</c:v>
                </c:pt>
                <c:pt idx="6">
                  <c:v>1320</c:v>
                </c:pt>
                <c:pt idx="7">
                  <c:v>1200</c:v>
                </c:pt>
                <c:pt idx="8">
                  <c:v>1000</c:v>
                </c:pt>
                <c:pt idx="9">
                  <c:v>1400</c:v>
                </c:pt>
                <c:pt idx="10">
                  <c:v>1540</c:v>
                </c:pt>
                <c:pt idx="11">
                  <c:v>1500</c:v>
                </c:pt>
                <c:pt idx="12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1-4FC2-8354-4E20FE38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98417888"/>
        <c:axId val="1"/>
      </c:barChart>
      <c:lineChart>
        <c:grouping val="standard"/>
        <c:varyColors val="0"/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'1'!$A$31:$A$43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'1'!$P$12:$P$24</c:f>
              <c:numCache>
                <c:formatCode>General</c:formatCode>
                <c:ptCount val="13"/>
                <c:pt idx="0">
                  <c:v>935</c:v>
                </c:pt>
                <c:pt idx="1">
                  <c:v>935</c:v>
                </c:pt>
                <c:pt idx="2">
                  <c:v>935</c:v>
                </c:pt>
                <c:pt idx="3">
                  <c:v>935</c:v>
                </c:pt>
                <c:pt idx="4">
                  <c:v>935</c:v>
                </c:pt>
                <c:pt idx="5">
                  <c:v>935</c:v>
                </c:pt>
                <c:pt idx="6">
                  <c:v>935</c:v>
                </c:pt>
                <c:pt idx="7">
                  <c:v>935</c:v>
                </c:pt>
                <c:pt idx="8">
                  <c:v>935</c:v>
                </c:pt>
                <c:pt idx="9">
                  <c:v>935</c:v>
                </c:pt>
                <c:pt idx="10">
                  <c:v>935</c:v>
                </c:pt>
                <c:pt idx="11">
                  <c:v>935</c:v>
                </c:pt>
                <c:pt idx="12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51-4FC2-8354-4E20FE38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17888"/>
        <c:axId val="1"/>
      </c:lineChart>
      <c:catAx>
        <c:axId val="29841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Участки пути</a:t>
                </a:r>
              </a:p>
            </c:rich>
          </c:tx>
          <c:layout>
            <c:manualLayout>
              <c:xMode val="edge"/>
              <c:yMode val="edge"/>
              <c:x val="0.42482915717539865"/>
              <c:y val="0.90291262135922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Пропускная способность, ткм</a:t>
                </a:r>
              </a:p>
            </c:rich>
          </c:tx>
          <c:layout>
            <c:manualLayout>
              <c:xMode val="edge"/>
              <c:yMode val="edge"/>
              <c:x val="5.6947608200455585E-3"/>
              <c:y val="0.21359223300970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98417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Производственная мощность парка локомотивов</a:t>
            </a:r>
          </a:p>
        </c:rich>
      </c:tx>
      <c:layout>
        <c:manualLayout>
          <c:xMode val="edge"/>
          <c:yMode val="edge"/>
          <c:x val="0.1910259102227606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822406879015"/>
          <c:y val="0.2260061919504644"/>
          <c:w val="0.83077027089627264"/>
          <c:h val="0.526315789473684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FC8-4CF1-8597-BE986CE48174}"/>
              </c:ext>
            </c:extLst>
          </c:dPt>
          <c:val>
            <c:numRef>
              <c:f>'1'!$G$50:$G$52</c:f>
              <c:numCache>
                <c:formatCode>General</c:formatCode>
                <c:ptCount val="3"/>
                <c:pt idx="0">
                  <c:v>4000</c:v>
                </c:pt>
                <c:pt idx="1">
                  <c:v>2600</c:v>
                </c:pt>
                <c:pt idx="2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8-4CF1-8597-BE986CE4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98416904"/>
        <c:axId val="1"/>
      </c:barChart>
      <c:catAx>
        <c:axId val="29841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Серии локомотивов</a:t>
                </a:r>
              </a:p>
            </c:rich>
          </c:tx>
          <c:layout>
            <c:manualLayout>
              <c:xMode val="edge"/>
              <c:yMode val="edge"/>
              <c:x val="0.45897489736859814"/>
              <c:y val="0.863777089783281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Производственная мощность, ткм</a:t>
                </a:r>
              </a:p>
            </c:rich>
          </c:tx>
          <c:layout>
            <c:manualLayout>
              <c:xMode val="edge"/>
              <c:yMode val="edge"/>
              <c:x val="2.0512820512820513E-2"/>
              <c:y val="0.2311043936845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98416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Пропорции производственных мощностей системы в целом</a:t>
            </a:r>
          </a:p>
        </c:rich>
      </c:tx>
      <c:layout>
        <c:manualLayout>
          <c:xMode val="edge"/>
          <c:yMode val="edge"/>
          <c:x val="0.13316274646206996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50075868075203"/>
          <c:y val="0.22530932107603044"/>
          <c:w val="0.7925741190769291"/>
          <c:h val="0.50926079421294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D3-4A66-AFBF-3A429DBCAA43}"/>
              </c:ext>
            </c:extLst>
          </c:dPt>
          <c:dPt>
            <c:idx val="1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D3-4A66-AFBF-3A429DBCAA4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D3-4A66-AFBF-3A429DBCAA43}"/>
              </c:ext>
            </c:extLst>
          </c:dPt>
          <c:val>
            <c:numRef>
              <c:f>('1'!$G$28,'1'!$G$52,'1'!$G$75)</c:f>
              <c:numCache>
                <c:formatCode>General</c:formatCode>
                <c:ptCount val="3"/>
                <c:pt idx="0">
                  <c:v>938</c:v>
                </c:pt>
                <c:pt idx="1">
                  <c:v>6600</c:v>
                </c:pt>
                <c:pt idx="2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3-4A66-AFBF-3A429DBC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98419856"/>
        <c:axId val="1"/>
      </c:barChart>
      <c:catAx>
        <c:axId val="29841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Хозяйства системы</a:t>
                </a:r>
              </a:p>
            </c:rich>
          </c:tx>
          <c:layout>
            <c:manualLayout>
              <c:xMode val="edge"/>
              <c:yMode val="edge"/>
              <c:x val="0.48015391802017066"/>
              <c:y val="0.84568160461423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Производственная мощность / пропускная способность, ткм</a:t>
                </a:r>
              </a:p>
            </c:rich>
          </c:tx>
          <c:layout>
            <c:manualLayout>
              <c:xMode val="edge"/>
              <c:yMode val="edge"/>
              <c:x val="3.3290653008962869E-2"/>
              <c:y val="0.19135867275849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98419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30</xdr:row>
      <xdr:rowOff>9525</xdr:rowOff>
    </xdr:from>
    <xdr:to>
      <xdr:col>14</xdr:col>
      <xdr:colOff>285750</xdr:colOff>
      <xdr:row>43</xdr:row>
      <xdr:rowOff>19050</xdr:rowOff>
    </xdr:to>
    <xdr:graphicFrame macro="">
      <xdr:nvGraphicFramePr>
        <xdr:cNvPr id="1029" name="Диаграмма 2">
          <a:extLst>
            <a:ext uri="{FF2B5EF4-FFF2-40B4-BE49-F238E27FC236}">
              <a16:creationId xmlns:a16="http://schemas.microsoft.com/office/drawing/2014/main" id="{7BF63606-96B7-4999-91DB-DC680DC4A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53</xdr:row>
      <xdr:rowOff>0</xdr:rowOff>
    </xdr:from>
    <xdr:to>
      <xdr:col>14</xdr:col>
      <xdr:colOff>0</xdr:colOff>
      <xdr:row>68</xdr:row>
      <xdr:rowOff>161925</xdr:rowOff>
    </xdr:to>
    <xdr:graphicFrame macro="">
      <xdr:nvGraphicFramePr>
        <xdr:cNvPr id="1030" name="Диаграмма 3">
          <a:extLst>
            <a:ext uri="{FF2B5EF4-FFF2-40B4-BE49-F238E27FC236}">
              <a16:creationId xmlns:a16="http://schemas.microsoft.com/office/drawing/2014/main" id="{D6542593-E753-4C70-A6F5-F2A3A8CBC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76</xdr:row>
      <xdr:rowOff>0</xdr:rowOff>
    </xdr:from>
    <xdr:to>
      <xdr:col>14</xdr:col>
      <xdr:colOff>0</xdr:colOff>
      <xdr:row>93</xdr:row>
      <xdr:rowOff>0</xdr:rowOff>
    </xdr:to>
    <xdr:graphicFrame macro="">
      <xdr:nvGraphicFramePr>
        <xdr:cNvPr id="1031" name="Диаграмма 4">
          <a:extLst>
            <a:ext uri="{FF2B5EF4-FFF2-40B4-BE49-F238E27FC236}">
              <a16:creationId xmlns:a16="http://schemas.microsoft.com/office/drawing/2014/main" id="{3F6F22B9-3D05-472D-A75F-C6DDFBFC9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zoomScale="80" zoomScaleNormal="100" workbookViewId="0">
      <selection activeCell="G1" sqref="G1"/>
    </sheetView>
  </sheetViews>
  <sheetFormatPr defaultRowHeight="12.75" x14ac:dyDescent="0.2"/>
  <cols>
    <col min="1" max="1" width="6.140625" style="1" customWidth="1"/>
    <col min="2" max="2" width="34.42578125" style="1" bestFit="1" customWidth="1"/>
    <col min="3" max="3" width="9.42578125" style="2" customWidth="1"/>
    <col min="4" max="4" width="9.7109375" style="2" customWidth="1"/>
    <col min="5" max="5" width="12.28515625" customWidth="1"/>
    <col min="6" max="6" width="11.85546875" customWidth="1"/>
    <col min="7" max="7" width="10" customWidth="1"/>
    <col min="8" max="8" width="10.85546875" bestFit="1" customWidth="1"/>
    <col min="9" max="9" width="10.42578125" bestFit="1" customWidth="1"/>
    <col min="10" max="10" width="7.5703125" bestFit="1" customWidth="1"/>
    <col min="11" max="11" width="9.28515625" bestFit="1" customWidth="1"/>
    <col min="12" max="12" width="9.85546875" bestFit="1" customWidth="1"/>
    <col min="13" max="14" width="9.85546875" customWidth="1"/>
    <col min="16" max="16" width="9.140625" style="67"/>
  </cols>
  <sheetData>
    <row r="1" spans="1:16" ht="18.75" x14ac:dyDescent="0.3">
      <c r="A1" s="43" t="s">
        <v>57</v>
      </c>
    </row>
    <row r="2" spans="1:16" x14ac:dyDescent="0.2">
      <c r="B2" s="5"/>
      <c r="C2" s="7"/>
      <c r="D2" s="7"/>
      <c r="E2" s="7"/>
      <c r="F2" s="6"/>
      <c r="G2" s="6"/>
      <c r="H2" s="6"/>
    </row>
    <row r="3" spans="1:16" s="49" customFormat="1" x14ac:dyDescent="0.2">
      <c r="A3" s="46" t="s">
        <v>48</v>
      </c>
      <c r="B3" s="46"/>
      <c r="C3" s="47"/>
      <c r="D3" s="48"/>
      <c r="E3" s="48"/>
      <c r="F3" s="48"/>
      <c r="G3" s="48"/>
      <c r="H3" s="48"/>
      <c r="P3" s="68"/>
    </row>
    <row r="4" spans="1:16" s="49" customFormat="1" x14ac:dyDescent="0.2">
      <c r="A4" s="50" t="s">
        <v>49</v>
      </c>
      <c r="B4" s="46"/>
      <c r="C4" s="47"/>
      <c r="D4" s="48"/>
      <c r="E4" s="48"/>
      <c r="F4" s="48"/>
      <c r="G4" s="48"/>
      <c r="H4" s="48"/>
      <c r="P4" s="68"/>
    </row>
    <row r="5" spans="1:16" s="49" customFormat="1" x14ac:dyDescent="0.2">
      <c r="A5" s="50" t="s">
        <v>50</v>
      </c>
      <c r="B5" s="46"/>
      <c r="C5" s="47"/>
      <c r="D5" s="48"/>
      <c r="E5" s="48"/>
      <c r="F5" s="48"/>
      <c r="G5" s="48"/>
      <c r="H5" s="48"/>
      <c r="P5" s="68"/>
    </row>
    <row r="6" spans="1:16" s="49" customFormat="1" x14ac:dyDescent="0.2">
      <c r="A6" s="50" t="s">
        <v>51</v>
      </c>
      <c r="B6" s="46"/>
      <c r="C6" s="47"/>
      <c r="D6" s="48"/>
      <c r="E6" s="48"/>
      <c r="F6" s="48"/>
      <c r="G6" s="48"/>
      <c r="H6" s="48"/>
      <c r="P6" s="68"/>
    </row>
    <row r="7" spans="1:16" x14ac:dyDescent="0.2">
      <c r="B7" s="8"/>
      <c r="C7" s="8"/>
      <c r="D7" s="8"/>
      <c r="E7" s="9"/>
      <c r="F7" s="6"/>
      <c r="G7" s="6"/>
      <c r="H7" s="6"/>
    </row>
    <row r="8" spans="1:16" ht="18.75" x14ac:dyDescent="0.3">
      <c r="A8" s="42" t="s">
        <v>0</v>
      </c>
      <c r="B8" s="5"/>
      <c r="C8" s="8"/>
      <c r="D8" s="8"/>
      <c r="E8" s="9"/>
      <c r="F8" s="6"/>
      <c r="G8" s="6"/>
      <c r="H8" s="6"/>
    </row>
    <row r="10" spans="1:16" s="44" customFormat="1" ht="15.75" x14ac:dyDescent="0.25">
      <c r="A10" s="79">
        <v>2101</v>
      </c>
      <c r="B10" s="79" t="s">
        <v>1</v>
      </c>
      <c r="C10" s="80"/>
      <c r="D10" s="80"/>
      <c r="P10" s="81">
        <v>935</v>
      </c>
    </row>
    <row r="11" spans="1:16" s="70" customFormat="1" ht="114.75" x14ac:dyDescent="0.2">
      <c r="A11" s="3"/>
      <c r="B11" s="3"/>
      <c r="C11" s="51" t="s">
        <v>2</v>
      </c>
      <c r="D11" s="51" t="s">
        <v>3</v>
      </c>
      <c r="E11" s="51" t="s">
        <v>19</v>
      </c>
      <c r="F11" s="51" t="s">
        <v>20</v>
      </c>
      <c r="G11" s="51" t="s">
        <v>32</v>
      </c>
      <c r="H11" s="51" t="s">
        <v>31</v>
      </c>
      <c r="I11" s="51" t="s">
        <v>36</v>
      </c>
      <c r="J11" s="51" t="s">
        <v>21</v>
      </c>
      <c r="K11" s="52" t="s">
        <v>22</v>
      </c>
      <c r="L11" s="52" t="s">
        <v>23</v>
      </c>
      <c r="M11" s="52" t="s">
        <v>33</v>
      </c>
      <c r="N11" s="52" t="s">
        <v>24</v>
      </c>
      <c r="O11" s="52" t="s">
        <v>58</v>
      </c>
      <c r="P11" s="69">
        <v>935</v>
      </c>
    </row>
    <row r="12" spans="1:16" s="70" customFormat="1" x14ac:dyDescent="0.2">
      <c r="A12" s="3"/>
      <c r="B12" s="53" t="s">
        <v>4</v>
      </c>
      <c r="C12" s="54"/>
      <c r="D12" s="54"/>
      <c r="E12" s="55"/>
      <c r="F12" s="56"/>
      <c r="G12" s="56"/>
      <c r="H12" s="56"/>
      <c r="I12" s="55"/>
      <c r="J12" s="55"/>
      <c r="K12" s="56"/>
      <c r="L12" s="56"/>
      <c r="M12" s="56"/>
      <c r="N12" s="56"/>
      <c r="O12" s="57"/>
      <c r="P12" s="69">
        <v>935</v>
      </c>
    </row>
    <row r="13" spans="1:16" s="70" customFormat="1" ht="38.25" x14ac:dyDescent="0.2">
      <c r="A13" s="3">
        <v>1</v>
      </c>
      <c r="B13" s="58" t="s">
        <v>5</v>
      </c>
      <c r="C13" s="59">
        <v>5</v>
      </c>
      <c r="D13" s="59">
        <v>17</v>
      </c>
      <c r="E13" s="71">
        <v>67</v>
      </c>
      <c r="F13" s="71">
        <v>14</v>
      </c>
      <c r="G13" s="71">
        <f>E13*F13</f>
        <v>938</v>
      </c>
      <c r="H13" s="71">
        <f>G13-$G$28</f>
        <v>0</v>
      </c>
      <c r="I13" s="71">
        <v>0.48699999999999999</v>
      </c>
      <c r="J13" s="72">
        <f>E13*I13</f>
        <v>32.628999999999998</v>
      </c>
      <c r="K13" s="73">
        <v>7000</v>
      </c>
      <c r="L13" s="73">
        <f>J13*K13</f>
        <v>228402.99999999997</v>
      </c>
      <c r="M13" s="73">
        <f>L13/G13</f>
        <v>243.49999999999997</v>
      </c>
      <c r="N13" s="73">
        <f>H13*M13</f>
        <v>0</v>
      </c>
      <c r="O13" s="74">
        <f>N13/L13</f>
        <v>0</v>
      </c>
      <c r="P13" s="69">
        <v>935</v>
      </c>
    </row>
    <row r="14" spans="1:16" s="70" customFormat="1" ht="38.25" x14ac:dyDescent="0.2">
      <c r="A14" s="3">
        <v>2</v>
      </c>
      <c r="B14" s="58" t="s">
        <v>6</v>
      </c>
      <c r="C14" s="59">
        <v>5</v>
      </c>
      <c r="D14" s="59">
        <v>56</v>
      </c>
      <c r="E14" s="71">
        <v>74</v>
      </c>
      <c r="F14" s="71">
        <v>18</v>
      </c>
      <c r="G14" s="71">
        <f t="shared" ref="G14:G26" si="0">E14*F14</f>
        <v>1332</v>
      </c>
      <c r="H14" s="71">
        <f>G14-$G$28</f>
        <v>394</v>
      </c>
      <c r="I14" s="71">
        <v>0.65400000000000003</v>
      </c>
      <c r="J14" s="72">
        <f>E14*I14</f>
        <v>48.396000000000001</v>
      </c>
      <c r="K14" s="73">
        <v>7000</v>
      </c>
      <c r="L14" s="73">
        <f t="shared" ref="L14:L26" si="1">J14*K14</f>
        <v>338772</v>
      </c>
      <c r="M14" s="73">
        <f>L14/G14</f>
        <v>254.33333333333334</v>
      </c>
      <c r="N14" s="73">
        <f t="shared" ref="N14:N26" si="2">H14*M14</f>
        <v>100207.33333333334</v>
      </c>
      <c r="O14" s="74">
        <f t="shared" ref="O14:O28" si="3">N14/L14</f>
        <v>0.29579579579579585</v>
      </c>
      <c r="P14" s="69">
        <v>935</v>
      </c>
    </row>
    <row r="15" spans="1:16" s="70" customFormat="1" ht="38.25" x14ac:dyDescent="0.2">
      <c r="A15" s="3">
        <v>3</v>
      </c>
      <c r="B15" s="58" t="s">
        <v>6</v>
      </c>
      <c r="C15" s="59">
        <v>4</v>
      </c>
      <c r="D15" s="59">
        <v>30</v>
      </c>
      <c r="E15" s="71">
        <v>77</v>
      </c>
      <c r="F15" s="71">
        <v>16</v>
      </c>
      <c r="G15" s="71">
        <f t="shared" si="0"/>
        <v>1232</v>
      </c>
      <c r="H15" s="71">
        <f>G15-$G$28</f>
        <v>294</v>
      </c>
      <c r="I15" s="71">
        <v>0.56799999999999995</v>
      </c>
      <c r="J15" s="72">
        <f>E15*I15</f>
        <v>43.735999999999997</v>
      </c>
      <c r="K15" s="73">
        <v>7000</v>
      </c>
      <c r="L15" s="73">
        <f t="shared" si="1"/>
        <v>306152</v>
      </c>
      <c r="M15" s="73">
        <f>L15/G15</f>
        <v>248.5</v>
      </c>
      <c r="N15" s="73">
        <f t="shared" si="2"/>
        <v>73059</v>
      </c>
      <c r="O15" s="74">
        <f t="shared" si="3"/>
        <v>0.23863636363636365</v>
      </c>
      <c r="P15" s="69">
        <v>935</v>
      </c>
    </row>
    <row r="16" spans="1:16" s="70" customFormat="1" ht="38.25" x14ac:dyDescent="0.2">
      <c r="A16" s="3">
        <v>4</v>
      </c>
      <c r="B16" s="58" t="s">
        <v>8</v>
      </c>
      <c r="C16" s="59">
        <v>2</v>
      </c>
      <c r="D16" s="59">
        <v>28</v>
      </c>
      <c r="E16" s="71">
        <v>40</v>
      </c>
      <c r="F16" s="71">
        <v>30</v>
      </c>
      <c r="G16" s="71">
        <f t="shared" si="0"/>
        <v>1200</v>
      </c>
      <c r="H16" s="71">
        <f>G16-$G$28</f>
        <v>262</v>
      </c>
      <c r="I16" s="71">
        <v>0.57999999999999996</v>
      </c>
      <c r="J16" s="72">
        <f>E16*I16</f>
        <v>23.2</v>
      </c>
      <c r="K16" s="73">
        <v>7000</v>
      </c>
      <c r="L16" s="73">
        <f t="shared" si="1"/>
        <v>162400</v>
      </c>
      <c r="M16" s="73">
        <f>L16/G16</f>
        <v>135.33333333333334</v>
      </c>
      <c r="N16" s="73">
        <f t="shared" si="2"/>
        <v>35457.333333333336</v>
      </c>
      <c r="O16" s="74">
        <f t="shared" si="3"/>
        <v>0.21833333333333335</v>
      </c>
      <c r="P16" s="69">
        <v>935</v>
      </c>
    </row>
    <row r="17" spans="1:16" s="70" customFormat="1" ht="38.25" x14ac:dyDescent="0.2">
      <c r="A17" s="3">
        <v>5</v>
      </c>
      <c r="B17" s="58" t="s">
        <v>8</v>
      </c>
      <c r="C17" s="59">
        <v>3</v>
      </c>
      <c r="D17" s="59">
        <v>22</v>
      </c>
      <c r="E17" s="71">
        <v>65</v>
      </c>
      <c r="F17" s="71">
        <v>25</v>
      </c>
      <c r="G17" s="71">
        <f t="shared" si="0"/>
        <v>1625</v>
      </c>
      <c r="H17" s="71">
        <f>G17-$G$28</f>
        <v>687</v>
      </c>
      <c r="I17" s="71">
        <v>0.51700000000000002</v>
      </c>
      <c r="J17" s="72">
        <f>E17*I17</f>
        <v>33.605000000000004</v>
      </c>
      <c r="K17" s="73">
        <v>7000</v>
      </c>
      <c r="L17" s="73">
        <f t="shared" si="1"/>
        <v>235235.00000000003</v>
      </c>
      <c r="M17" s="73">
        <f>L17/G17</f>
        <v>144.76000000000002</v>
      </c>
      <c r="N17" s="73">
        <f t="shared" si="2"/>
        <v>99450.12000000001</v>
      </c>
      <c r="O17" s="74">
        <f t="shared" si="3"/>
        <v>0.42276923076923079</v>
      </c>
      <c r="P17" s="69">
        <v>935</v>
      </c>
    </row>
    <row r="18" spans="1:16" s="70" customFormat="1" ht="25.5" x14ac:dyDescent="0.2">
      <c r="A18" s="3"/>
      <c r="B18" s="53" t="s">
        <v>7</v>
      </c>
      <c r="C18" s="59"/>
      <c r="D18" s="59"/>
      <c r="E18" s="71"/>
      <c r="F18" s="71"/>
      <c r="G18" s="71"/>
      <c r="H18" s="71"/>
      <c r="I18" s="71"/>
      <c r="J18" s="72"/>
      <c r="K18" s="73"/>
      <c r="L18" s="73"/>
      <c r="M18" s="73"/>
      <c r="N18" s="73"/>
      <c r="O18" s="74"/>
      <c r="P18" s="69">
        <v>935</v>
      </c>
    </row>
    <row r="19" spans="1:16" s="70" customFormat="1" x14ac:dyDescent="0.2">
      <c r="A19" s="3">
        <v>6</v>
      </c>
      <c r="B19" s="58" t="s">
        <v>10</v>
      </c>
      <c r="C19" s="59"/>
      <c r="D19" s="59"/>
      <c r="E19" s="71">
        <v>87</v>
      </c>
      <c r="F19" s="71">
        <v>14</v>
      </c>
      <c r="G19" s="71">
        <f t="shared" si="0"/>
        <v>1218</v>
      </c>
      <c r="H19" s="71">
        <f>G19-$G$28</f>
        <v>280</v>
      </c>
      <c r="I19" s="71">
        <v>0.23799999999999999</v>
      </c>
      <c r="J19" s="72">
        <f>E19*I19</f>
        <v>20.706</v>
      </c>
      <c r="K19" s="73">
        <v>7000</v>
      </c>
      <c r="L19" s="73">
        <f t="shared" si="1"/>
        <v>144942</v>
      </c>
      <c r="M19" s="73">
        <f>L19/G19</f>
        <v>119</v>
      </c>
      <c r="N19" s="73">
        <f t="shared" si="2"/>
        <v>33320</v>
      </c>
      <c r="O19" s="74">
        <f t="shared" si="3"/>
        <v>0.22988505747126436</v>
      </c>
      <c r="P19" s="69">
        <v>935</v>
      </c>
    </row>
    <row r="20" spans="1:16" s="70" customFormat="1" x14ac:dyDescent="0.2">
      <c r="A20" s="3">
        <v>7</v>
      </c>
      <c r="B20" s="58" t="s">
        <v>9</v>
      </c>
      <c r="C20" s="59"/>
      <c r="D20" s="59"/>
      <c r="E20" s="71">
        <v>88</v>
      </c>
      <c r="F20" s="71">
        <v>15</v>
      </c>
      <c r="G20" s="71">
        <f t="shared" si="0"/>
        <v>1320</v>
      </c>
      <c r="H20" s="71">
        <f>G20-$G$28</f>
        <v>382</v>
      </c>
      <c r="I20" s="71">
        <v>0.28499999999999998</v>
      </c>
      <c r="J20" s="72">
        <f>E20*I20</f>
        <v>25.08</v>
      </c>
      <c r="K20" s="73">
        <v>7000</v>
      </c>
      <c r="L20" s="73">
        <f t="shared" si="1"/>
        <v>175560</v>
      </c>
      <c r="M20" s="73">
        <f>L20/G20</f>
        <v>133</v>
      </c>
      <c r="N20" s="73">
        <f t="shared" si="2"/>
        <v>50806</v>
      </c>
      <c r="O20" s="74">
        <f t="shared" si="3"/>
        <v>0.28939393939393937</v>
      </c>
      <c r="P20" s="69">
        <v>935</v>
      </c>
    </row>
    <row r="21" spans="1:16" s="70" customFormat="1" x14ac:dyDescent="0.2">
      <c r="A21" s="3">
        <v>8</v>
      </c>
      <c r="B21" s="58" t="s">
        <v>11</v>
      </c>
      <c r="C21" s="59"/>
      <c r="D21" s="59"/>
      <c r="E21" s="71">
        <v>75</v>
      </c>
      <c r="F21" s="71">
        <v>16</v>
      </c>
      <c r="G21" s="71">
        <f t="shared" si="0"/>
        <v>1200</v>
      </c>
      <c r="H21" s="71">
        <f>G21-$G$28</f>
        <v>262</v>
      </c>
      <c r="I21" s="71">
        <v>0.33300000000000002</v>
      </c>
      <c r="J21" s="72">
        <f>E21*I21</f>
        <v>24.975000000000001</v>
      </c>
      <c r="K21" s="73">
        <v>7000</v>
      </c>
      <c r="L21" s="73">
        <f t="shared" si="1"/>
        <v>174825</v>
      </c>
      <c r="M21" s="73">
        <f>L21/G21</f>
        <v>145.6875</v>
      </c>
      <c r="N21" s="73">
        <f t="shared" si="2"/>
        <v>38170.125</v>
      </c>
      <c r="O21" s="74">
        <f t="shared" si="3"/>
        <v>0.21833333333333332</v>
      </c>
      <c r="P21" s="69">
        <v>935</v>
      </c>
    </row>
    <row r="22" spans="1:16" s="70" customFormat="1" ht="25.5" x14ac:dyDescent="0.2">
      <c r="A22" s="3">
        <v>9</v>
      </c>
      <c r="B22" s="58" t="s">
        <v>12</v>
      </c>
      <c r="C22" s="59"/>
      <c r="D22" s="59"/>
      <c r="E22" s="71">
        <v>40</v>
      </c>
      <c r="F22" s="71">
        <v>25</v>
      </c>
      <c r="G22" s="71">
        <f t="shared" si="0"/>
        <v>1000</v>
      </c>
      <c r="H22" s="71">
        <f>G22-$G$28</f>
        <v>62</v>
      </c>
      <c r="I22" s="71">
        <v>0.23799999999999999</v>
      </c>
      <c r="J22" s="72">
        <f>E22*I22</f>
        <v>9.52</v>
      </c>
      <c r="K22" s="73">
        <v>7000</v>
      </c>
      <c r="L22" s="73">
        <f t="shared" si="1"/>
        <v>66640</v>
      </c>
      <c r="M22" s="73">
        <f>L22/G22</f>
        <v>66.64</v>
      </c>
      <c r="N22" s="73">
        <f t="shared" si="2"/>
        <v>4131.68</v>
      </c>
      <c r="O22" s="74">
        <f t="shared" si="3"/>
        <v>6.2000000000000006E-2</v>
      </c>
      <c r="P22" s="69">
        <v>935</v>
      </c>
    </row>
    <row r="23" spans="1:16" s="70" customFormat="1" x14ac:dyDescent="0.2">
      <c r="A23" s="3"/>
      <c r="B23" s="53" t="s">
        <v>13</v>
      </c>
      <c r="C23" s="59"/>
      <c r="D23" s="59"/>
      <c r="E23" s="71"/>
      <c r="F23" s="71"/>
      <c r="G23" s="71"/>
      <c r="H23" s="71"/>
      <c r="I23" s="71"/>
      <c r="J23" s="72"/>
      <c r="K23" s="73"/>
      <c r="L23" s="73"/>
      <c r="M23" s="73"/>
      <c r="N23" s="73"/>
      <c r="O23" s="74"/>
      <c r="P23" s="69">
        <v>935</v>
      </c>
    </row>
    <row r="24" spans="1:16" s="70" customFormat="1" ht="25.5" x14ac:dyDescent="0.2">
      <c r="A24" s="3">
        <v>10</v>
      </c>
      <c r="B24" s="58" t="s">
        <v>14</v>
      </c>
      <c r="C24" s="59">
        <v>3</v>
      </c>
      <c r="D24" s="63" t="s">
        <v>16</v>
      </c>
      <c r="E24" s="71">
        <v>35</v>
      </c>
      <c r="F24" s="71">
        <v>40</v>
      </c>
      <c r="G24" s="71">
        <f t="shared" si="0"/>
        <v>1400</v>
      </c>
      <c r="H24" s="71">
        <f>G24-$G$28</f>
        <v>462</v>
      </c>
      <c r="I24" s="71">
        <v>0.184</v>
      </c>
      <c r="J24" s="72">
        <f>E24*I24</f>
        <v>6.4399999999999995</v>
      </c>
      <c r="K24" s="73">
        <v>7000</v>
      </c>
      <c r="L24" s="73">
        <f t="shared" si="1"/>
        <v>45080</v>
      </c>
      <c r="M24" s="73">
        <f>L24/G24</f>
        <v>32.200000000000003</v>
      </c>
      <c r="N24" s="73">
        <f t="shared" si="2"/>
        <v>14876.400000000001</v>
      </c>
      <c r="O24" s="74">
        <f t="shared" si="3"/>
        <v>0.33</v>
      </c>
      <c r="P24" s="69">
        <v>935</v>
      </c>
    </row>
    <row r="25" spans="1:16" s="70" customFormat="1" ht="25.5" x14ac:dyDescent="0.2">
      <c r="A25" s="3">
        <v>11</v>
      </c>
      <c r="B25" s="58" t="s">
        <v>15</v>
      </c>
      <c r="C25" s="59">
        <v>4</v>
      </c>
      <c r="D25" s="63" t="s">
        <v>17</v>
      </c>
      <c r="E25" s="71">
        <v>44</v>
      </c>
      <c r="F25" s="71">
        <v>35</v>
      </c>
      <c r="G25" s="71">
        <f t="shared" si="0"/>
        <v>1540</v>
      </c>
      <c r="H25" s="71">
        <f>G25-$G$28</f>
        <v>602</v>
      </c>
      <c r="I25" s="71">
        <v>0.20799999999999999</v>
      </c>
      <c r="J25" s="72">
        <f>E25*I25</f>
        <v>9.1519999999999992</v>
      </c>
      <c r="K25" s="73">
        <v>7000</v>
      </c>
      <c r="L25" s="73">
        <f t="shared" si="1"/>
        <v>64063.999999999993</v>
      </c>
      <c r="M25" s="73">
        <f>L25/G25</f>
        <v>41.599999999999994</v>
      </c>
      <c r="N25" s="73">
        <f t="shared" si="2"/>
        <v>25043.199999999997</v>
      </c>
      <c r="O25" s="74">
        <f t="shared" si="3"/>
        <v>0.39090909090909093</v>
      </c>
      <c r="P25" s="69"/>
    </row>
    <row r="26" spans="1:16" s="70" customFormat="1" ht="25.5" x14ac:dyDescent="0.2">
      <c r="A26" s="3">
        <v>12</v>
      </c>
      <c r="B26" s="58" t="s">
        <v>15</v>
      </c>
      <c r="C26" s="59">
        <v>5</v>
      </c>
      <c r="D26" s="63" t="s">
        <v>16</v>
      </c>
      <c r="E26" s="71">
        <v>50</v>
      </c>
      <c r="F26" s="71">
        <v>30</v>
      </c>
      <c r="G26" s="71">
        <f t="shared" si="0"/>
        <v>1500</v>
      </c>
      <c r="H26" s="71">
        <f>G26-$G$28</f>
        <v>562</v>
      </c>
      <c r="I26" s="71">
        <v>0.19500000000000001</v>
      </c>
      <c r="J26" s="72">
        <f>E26*I26</f>
        <v>9.75</v>
      </c>
      <c r="K26" s="73">
        <v>7000</v>
      </c>
      <c r="L26" s="73">
        <f t="shared" si="1"/>
        <v>68250</v>
      </c>
      <c r="M26" s="73">
        <f>L26/G26</f>
        <v>45.5</v>
      </c>
      <c r="N26" s="73">
        <f t="shared" si="2"/>
        <v>25571</v>
      </c>
      <c r="O26" s="74">
        <f t="shared" si="3"/>
        <v>0.37466666666666665</v>
      </c>
      <c r="P26" s="69"/>
    </row>
    <row r="27" spans="1:16" s="70" customFormat="1" ht="6.75" customHeight="1" x14ac:dyDescent="0.2">
      <c r="A27" s="3"/>
      <c r="B27" s="58"/>
      <c r="C27" s="59"/>
      <c r="D27" s="59"/>
      <c r="E27" s="71"/>
      <c r="F27" s="71"/>
      <c r="G27" s="71"/>
      <c r="H27" s="71"/>
      <c r="I27" s="71"/>
      <c r="J27" s="72"/>
      <c r="K27" s="75"/>
      <c r="L27" s="75"/>
      <c r="M27" s="75"/>
      <c r="N27" s="73"/>
      <c r="O27" s="74"/>
      <c r="P27" s="69"/>
    </row>
    <row r="28" spans="1:16" s="70" customFormat="1" x14ac:dyDescent="0.2">
      <c r="A28" s="3">
        <v>13</v>
      </c>
      <c r="B28" s="4" t="s">
        <v>18</v>
      </c>
      <c r="C28" s="54"/>
      <c r="D28" s="54"/>
      <c r="E28" s="75"/>
      <c r="F28" s="71"/>
      <c r="G28" s="76">
        <f>MIN(G13:G26)</f>
        <v>938</v>
      </c>
      <c r="H28" s="76"/>
      <c r="I28" s="75"/>
      <c r="J28" s="75"/>
      <c r="K28" s="75"/>
      <c r="L28" s="77">
        <f>SUM(L13:L27)</f>
        <v>2010323</v>
      </c>
      <c r="M28" s="77"/>
      <c r="N28" s="77">
        <f>SUM(N13:N27)</f>
        <v>500092.19166666671</v>
      </c>
      <c r="O28" s="78">
        <f t="shared" si="3"/>
        <v>0.24876211020152816</v>
      </c>
      <c r="P28" s="69"/>
    </row>
    <row r="30" spans="1:16" ht="13.5" thickBot="1" x14ac:dyDescent="0.25">
      <c r="A30" s="19"/>
      <c r="B30" s="19"/>
      <c r="C30" s="20"/>
      <c r="D30" s="20"/>
      <c r="E30" s="21"/>
      <c r="F30" s="21"/>
      <c r="G30" s="21"/>
      <c r="H30" s="21"/>
      <c r="I30" s="21"/>
    </row>
    <row r="31" spans="1:16" ht="39.75" customHeight="1" x14ac:dyDescent="0.2">
      <c r="A31" s="32">
        <v>1</v>
      </c>
      <c r="B31" s="82" t="s">
        <v>5</v>
      </c>
      <c r="C31" s="25"/>
      <c r="D31" s="25"/>
      <c r="E31" s="26"/>
      <c r="F31" s="26"/>
      <c r="G31" s="26"/>
      <c r="H31" s="26"/>
      <c r="I31" s="39"/>
      <c r="J31" s="6"/>
      <c r="K31" s="6"/>
    </row>
    <row r="32" spans="1:16" ht="43.5" customHeight="1" x14ac:dyDescent="0.2">
      <c r="A32" s="29">
        <v>2</v>
      </c>
      <c r="B32" s="83" t="s">
        <v>6</v>
      </c>
      <c r="C32" s="20"/>
      <c r="D32" s="20"/>
      <c r="E32" s="21"/>
      <c r="F32" s="21"/>
      <c r="G32" s="21"/>
      <c r="H32" s="21"/>
      <c r="I32" s="40"/>
      <c r="J32" s="6"/>
      <c r="K32" s="6"/>
    </row>
    <row r="33" spans="1:16" ht="40.5" customHeight="1" x14ac:dyDescent="0.2">
      <c r="A33" s="29">
        <v>3</v>
      </c>
      <c r="B33" s="83" t="s">
        <v>6</v>
      </c>
      <c r="C33" s="20"/>
      <c r="D33" s="20"/>
      <c r="E33" s="21"/>
      <c r="F33" s="21"/>
      <c r="G33" s="21"/>
      <c r="H33" s="21"/>
      <c r="I33" s="40"/>
      <c r="J33" s="6"/>
      <c r="K33" s="6"/>
    </row>
    <row r="34" spans="1:16" ht="47.25" customHeight="1" x14ac:dyDescent="0.2">
      <c r="A34" s="29">
        <v>4</v>
      </c>
      <c r="B34" s="83" t="s">
        <v>8</v>
      </c>
      <c r="C34" s="20"/>
      <c r="D34" s="20"/>
      <c r="E34" s="21"/>
      <c r="F34" s="21"/>
      <c r="G34" s="21"/>
      <c r="H34" s="21"/>
      <c r="I34" s="40"/>
      <c r="J34" s="6"/>
      <c r="K34" s="6"/>
    </row>
    <row r="35" spans="1:16" ht="46.5" customHeight="1" x14ac:dyDescent="0.2">
      <c r="A35" s="29">
        <v>5</v>
      </c>
      <c r="B35" s="83" t="s">
        <v>8</v>
      </c>
      <c r="C35" s="20"/>
      <c r="D35" s="20"/>
      <c r="E35" s="21"/>
      <c r="F35" s="21"/>
      <c r="G35" s="21"/>
      <c r="H35" s="21"/>
      <c r="I35" s="40"/>
      <c r="J35" s="6"/>
      <c r="K35" s="6"/>
    </row>
    <row r="36" spans="1:16" ht="18" customHeight="1" x14ac:dyDescent="0.2">
      <c r="A36" s="29">
        <v>6</v>
      </c>
      <c r="B36" s="83" t="s">
        <v>10</v>
      </c>
      <c r="C36" s="20"/>
      <c r="D36" s="20"/>
      <c r="E36" s="21"/>
      <c r="F36" s="21"/>
      <c r="G36" s="21"/>
      <c r="H36" s="21"/>
      <c r="I36" s="40"/>
      <c r="J36" s="6"/>
      <c r="K36" s="6"/>
    </row>
    <row r="37" spans="1:16" ht="18.75" customHeight="1" x14ac:dyDescent="0.2">
      <c r="A37" s="29">
        <v>7</v>
      </c>
      <c r="B37" s="83" t="s">
        <v>9</v>
      </c>
      <c r="C37" s="20"/>
      <c r="D37" s="20"/>
      <c r="E37" s="21"/>
      <c r="F37" s="21"/>
      <c r="G37" s="21"/>
      <c r="H37" s="21"/>
      <c r="I37" s="40"/>
      <c r="J37" s="6"/>
      <c r="K37" s="6"/>
    </row>
    <row r="38" spans="1:16" x14ac:dyDescent="0.2">
      <c r="A38" s="29">
        <v>8</v>
      </c>
      <c r="B38" s="83" t="s">
        <v>11</v>
      </c>
      <c r="C38" s="20"/>
      <c r="D38" s="20"/>
      <c r="E38" s="21"/>
      <c r="F38" s="21"/>
      <c r="G38" s="21"/>
      <c r="H38" s="21"/>
      <c r="I38" s="40"/>
      <c r="J38" s="6"/>
      <c r="K38" s="6"/>
    </row>
    <row r="39" spans="1:16" ht="13.5" customHeight="1" x14ac:dyDescent="0.2">
      <c r="A39" s="29">
        <v>9</v>
      </c>
      <c r="B39" s="83" t="s">
        <v>12</v>
      </c>
      <c r="C39" s="20"/>
      <c r="D39" s="20"/>
      <c r="E39" s="21"/>
      <c r="F39" s="21"/>
      <c r="G39" s="21"/>
      <c r="H39" s="21"/>
      <c r="I39" s="40"/>
      <c r="J39" s="6"/>
      <c r="K39" s="6"/>
    </row>
    <row r="40" spans="1:16" ht="33.75" customHeight="1" x14ac:dyDescent="0.2">
      <c r="A40" s="29">
        <v>10</v>
      </c>
      <c r="B40" s="83" t="s">
        <v>14</v>
      </c>
      <c r="C40" s="20"/>
      <c r="D40" s="20"/>
      <c r="E40" s="21"/>
      <c r="F40" s="21"/>
      <c r="G40" s="21"/>
      <c r="H40" s="21"/>
      <c r="I40" s="40"/>
      <c r="J40" s="6"/>
      <c r="K40" s="6"/>
    </row>
    <row r="41" spans="1:16" ht="27" customHeight="1" x14ac:dyDescent="0.2">
      <c r="A41" s="29">
        <v>11</v>
      </c>
      <c r="B41" s="83" t="s">
        <v>15</v>
      </c>
      <c r="C41" s="20"/>
      <c r="D41" s="20"/>
      <c r="E41" s="21"/>
      <c r="F41" s="21"/>
      <c r="G41" s="21"/>
      <c r="H41" s="21"/>
      <c r="I41" s="40"/>
      <c r="J41" s="6"/>
      <c r="K41" s="6"/>
    </row>
    <row r="42" spans="1:16" ht="27" customHeight="1" x14ac:dyDescent="0.2">
      <c r="A42" s="29">
        <v>12</v>
      </c>
      <c r="B42" s="83" t="s">
        <v>15</v>
      </c>
      <c r="C42" s="20"/>
      <c r="D42" s="20"/>
      <c r="E42" s="21"/>
      <c r="F42" s="21"/>
      <c r="G42" s="21"/>
      <c r="H42" s="21"/>
      <c r="I42" s="40"/>
      <c r="J42" s="6"/>
      <c r="K42" s="6"/>
    </row>
    <row r="43" spans="1:16" ht="17.25" customHeight="1" thickBot="1" x14ac:dyDescent="0.25">
      <c r="A43" s="30">
        <v>13</v>
      </c>
      <c r="B43" s="31" t="s">
        <v>18</v>
      </c>
      <c r="C43" s="27"/>
      <c r="D43" s="27"/>
      <c r="E43" s="28"/>
      <c r="F43" s="28"/>
      <c r="G43" s="28"/>
      <c r="H43" s="28"/>
      <c r="I43" s="41"/>
      <c r="J43" s="6"/>
      <c r="K43" s="6"/>
    </row>
    <row r="44" spans="1:16" x14ac:dyDescent="0.2">
      <c r="A44" s="19"/>
      <c r="B44" s="19"/>
      <c r="C44" s="20"/>
      <c r="D44" s="20"/>
      <c r="E44" s="21"/>
      <c r="F44" s="21"/>
      <c r="G44" s="21"/>
      <c r="H44" s="21"/>
      <c r="I44" s="21"/>
      <c r="J44" s="6"/>
      <c r="K44" s="6"/>
    </row>
    <row r="45" spans="1:16" x14ac:dyDescent="0.2">
      <c r="A45" s="22"/>
      <c r="B45" s="22"/>
      <c r="C45" s="23"/>
      <c r="D45" s="23"/>
      <c r="E45" s="24"/>
      <c r="F45" s="24"/>
      <c r="G45" s="24"/>
      <c r="H45" s="24"/>
      <c r="I45" s="24"/>
    </row>
    <row r="46" spans="1:16" ht="18.75" x14ac:dyDescent="0.3">
      <c r="A46" s="42" t="s">
        <v>25</v>
      </c>
      <c r="B46" s="5"/>
      <c r="C46" s="8"/>
      <c r="D46" s="8"/>
      <c r="E46" s="9"/>
      <c r="F46" s="6"/>
      <c r="G46" s="6"/>
      <c r="H46" s="6"/>
    </row>
    <row r="48" spans="1:16" s="44" customFormat="1" ht="15.75" x14ac:dyDescent="0.25">
      <c r="A48" s="79">
        <v>3101</v>
      </c>
      <c r="B48" s="79" t="s">
        <v>28</v>
      </c>
      <c r="C48" s="80"/>
      <c r="D48" s="80"/>
      <c r="P48" s="84"/>
    </row>
    <row r="49" spans="1:16" s="70" customFormat="1" ht="165.75" x14ac:dyDescent="0.2">
      <c r="A49" s="3"/>
      <c r="B49" s="3"/>
      <c r="C49" s="51" t="s">
        <v>27</v>
      </c>
      <c r="D49" s="51"/>
      <c r="E49" s="51" t="s">
        <v>34</v>
      </c>
      <c r="F49" s="51" t="s">
        <v>39</v>
      </c>
      <c r="G49" s="51" t="s">
        <v>43</v>
      </c>
      <c r="H49" s="51" t="s">
        <v>42</v>
      </c>
      <c r="I49" s="51" t="s">
        <v>35</v>
      </c>
      <c r="J49" s="51" t="s">
        <v>21</v>
      </c>
      <c r="K49" s="52" t="s">
        <v>22</v>
      </c>
      <c r="L49" s="52" t="s">
        <v>37</v>
      </c>
      <c r="M49" s="52" t="s">
        <v>44</v>
      </c>
      <c r="N49" s="52" t="s">
        <v>24</v>
      </c>
      <c r="O49" s="52" t="s">
        <v>58</v>
      </c>
      <c r="P49" s="67"/>
    </row>
    <row r="50" spans="1:16" s="70" customFormat="1" ht="25.5" x14ac:dyDescent="0.2">
      <c r="A50" s="3">
        <v>1</v>
      </c>
      <c r="B50" s="58" t="s">
        <v>28</v>
      </c>
      <c r="C50" s="59" t="s">
        <v>29</v>
      </c>
      <c r="D50" s="59"/>
      <c r="E50" s="59">
        <v>80</v>
      </c>
      <c r="F50" s="59">
        <v>50</v>
      </c>
      <c r="G50" s="59">
        <f>E50*F50</f>
        <v>4000</v>
      </c>
      <c r="H50" s="59" t="s">
        <v>38</v>
      </c>
      <c r="I50" s="59">
        <v>0.123</v>
      </c>
      <c r="J50" s="60" t="s">
        <v>38</v>
      </c>
      <c r="K50" s="61">
        <v>11000</v>
      </c>
      <c r="L50" s="61" t="s">
        <v>38</v>
      </c>
      <c r="M50" s="61" t="s">
        <v>38</v>
      </c>
      <c r="N50" s="61" t="s">
        <v>38</v>
      </c>
      <c r="O50" s="62" t="s">
        <v>38</v>
      </c>
      <c r="P50" s="67"/>
    </row>
    <row r="51" spans="1:16" s="70" customFormat="1" ht="25.5" x14ac:dyDescent="0.2">
      <c r="A51" s="3">
        <v>2</v>
      </c>
      <c r="B51" s="58" t="s">
        <v>28</v>
      </c>
      <c r="C51" s="59" t="s">
        <v>30</v>
      </c>
      <c r="D51" s="59"/>
      <c r="E51" s="59">
        <v>65</v>
      </c>
      <c r="F51" s="59">
        <v>40</v>
      </c>
      <c r="G51" s="59">
        <f>E51*F51</f>
        <v>2600</v>
      </c>
      <c r="H51" s="59" t="s">
        <v>38</v>
      </c>
      <c r="I51" s="59">
        <v>9.8000000000000004E-2</v>
      </c>
      <c r="J51" s="60" t="s">
        <v>38</v>
      </c>
      <c r="K51" s="61">
        <v>11000</v>
      </c>
      <c r="L51" s="61" t="s">
        <v>38</v>
      </c>
      <c r="M51" s="61" t="s">
        <v>38</v>
      </c>
      <c r="N51" s="61" t="s">
        <v>38</v>
      </c>
      <c r="O51" s="62" t="s">
        <v>38</v>
      </c>
      <c r="P51" s="67"/>
    </row>
    <row r="52" spans="1:16" s="70" customFormat="1" x14ac:dyDescent="0.2">
      <c r="A52" s="3">
        <v>13</v>
      </c>
      <c r="B52" s="4" t="s">
        <v>26</v>
      </c>
      <c r="C52" s="54"/>
      <c r="D52" s="54"/>
      <c r="E52" s="55"/>
      <c r="F52" s="59"/>
      <c r="G52" s="64">
        <f>SUM(G50:G51)</f>
        <v>6600</v>
      </c>
      <c r="H52" s="64">
        <f>G52-G28</f>
        <v>5662</v>
      </c>
      <c r="I52" s="55"/>
      <c r="J52" s="60">
        <f>(I50*0.5+I51*0.5)*G28</f>
        <v>103.649</v>
      </c>
      <c r="K52" s="61">
        <v>11000</v>
      </c>
      <c r="L52" s="65">
        <f>J52*K52</f>
        <v>1140139</v>
      </c>
      <c r="M52" s="61" t="s">
        <v>38</v>
      </c>
      <c r="N52" s="65" t="s">
        <v>38</v>
      </c>
      <c r="O52" s="66" t="s">
        <v>38</v>
      </c>
      <c r="P52" s="67"/>
    </row>
    <row r="53" spans="1:16" ht="13.5" thickBot="1" x14ac:dyDescent="0.25"/>
    <row r="54" spans="1:16" x14ac:dyDescent="0.2">
      <c r="A54" s="32"/>
      <c r="B54" s="33"/>
      <c r="C54" s="34"/>
      <c r="D54" s="34"/>
      <c r="E54" s="35"/>
      <c r="F54" s="35"/>
      <c r="G54" s="35"/>
      <c r="H54" s="12"/>
    </row>
    <row r="55" spans="1:16" x14ac:dyDescent="0.2">
      <c r="A55" s="29"/>
      <c r="B55" s="18"/>
      <c r="C55" s="17"/>
      <c r="D55" s="17"/>
      <c r="E55" s="36"/>
      <c r="F55" s="36"/>
      <c r="G55" s="36"/>
      <c r="H55" s="13"/>
    </row>
    <row r="56" spans="1:16" x14ac:dyDescent="0.2">
      <c r="A56" s="29"/>
      <c r="B56" s="18"/>
      <c r="C56" s="17"/>
      <c r="D56" s="17"/>
      <c r="E56" s="36"/>
      <c r="F56" s="36"/>
      <c r="G56" s="36"/>
      <c r="H56" s="13"/>
    </row>
    <row r="57" spans="1:16" x14ac:dyDescent="0.2">
      <c r="A57" s="29"/>
      <c r="B57" s="18"/>
      <c r="C57" s="17"/>
      <c r="D57" s="17"/>
      <c r="E57" s="36"/>
      <c r="F57" s="36"/>
      <c r="G57" s="36"/>
      <c r="H57" s="13"/>
    </row>
    <row r="58" spans="1:16" x14ac:dyDescent="0.2">
      <c r="A58" s="29"/>
      <c r="B58" s="18"/>
      <c r="C58" s="17"/>
      <c r="D58" s="17"/>
      <c r="E58" s="36"/>
      <c r="F58" s="36"/>
      <c r="G58" s="36"/>
      <c r="H58" s="13"/>
    </row>
    <row r="59" spans="1:16" x14ac:dyDescent="0.2">
      <c r="A59" s="29"/>
      <c r="B59" s="18"/>
      <c r="C59" s="17"/>
      <c r="D59" s="17"/>
      <c r="E59" s="36"/>
      <c r="F59" s="36"/>
      <c r="G59" s="36"/>
      <c r="H59" s="13"/>
    </row>
    <row r="60" spans="1:16" ht="25.5" x14ac:dyDescent="0.2">
      <c r="A60" s="29">
        <v>1</v>
      </c>
      <c r="B60" s="83" t="s">
        <v>45</v>
      </c>
      <c r="C60" s="17"/>
      <c r="D60" s="17"/>
      <c r="E60" s="36"/>
      <c r="F60" s="36"/>
      <c r="G60" s="36"/>
      <c r="H60" s="13"/>
    </row>
    <row r="61" spans="1:16" ht="25.5" x14ac:dyDescent="0.2">
      <c r="A61" s="29">
        <v>2</v>
      </c>
      <c r="B61" s="83" t="s">
        <v>46</v>
      </c>
      <c r="C61" s="17"/>
      <c r="D61" s="17"/>
      <c r="E61" s="36"/>
      <c r="F61" s="36"/>
      <c r="G61" s="36"/>
      <c r="H61" s="13"/>
    </row>
    <row r="62" spans="1:16" ht="25.5" x14ac:dyDescent="0.2">
      <c r="A62" s="29">
        <v>3</v>
      </c>
      <c r="B62" s="83" t="s">
        <v>47</v>
      </c>
      <c r="C62" s="17"/>
      <c r="D62" s="17"/>
      <c r="E62" s="36"/>
      <c r="F62" s="36"/>
      <c r="G62" s="36"/>
      <c r="H62" s="13"/>
    </row>
    <row r="63" spans="1:16" x14ac:dyDescent="0.2">
      <c r="A63" s="29"/>
      <c r="B63" s="18"/>
      <c r="C63" s="17"/>
      <c r="D63" s="17"/>
      <c r="E63" s="36"/>
      <c r="F63" s="36"/>
      <c r="G63" s="36"/>
      <c r="H63" s="13"/>
    </row>
    <row r="64" spans="1:16" x14ac:dyDescent="0.2">
      <c r="A64" s="29"/>
      <c r="B64" s="18"/>
      <c r="C64" s="17"/>
      <c r="D64" s="17"/>
      <c r="E64" s="36"/>
      <c r="F64" s="36"/>
      <c r="G64" s="36"/>
      <c r="H64" s="13"/>
    </row>
    <row r="65" spans="1:16" x14ac:dyDescent="0.2">
      <c r="A65" s="29"/>
      <c r="B65" s="18"/>
      <c r="C65" s="17"/>
      <c r="D65" s="17"/>
      <c r="E65" s="36"/>
      <c r="F65" s="36"/>
      <c r="G65" s="36"/>
      <c r="H65" s="13"/>
    </row>
    <row r="66" spans="1:16" x14ac:dyDescent="0.2">
      <c r="A66" s="29"/>
      <c r="B66" s="18"/>
      <c r="C66" s="17"/>
      <c r="D66" s="17"/>
      <c r="E66" s="36"/>
      <c r="F66" s="36"/>
      <c r="G66" s="36"/>
      <c r="H66" s="13"/>
    </row>
    <row r="67" spans="1:16" x14ac:dyDescent="0.2">
      <c r="A67" s="29"/>
      <c r="B67" s="18"/>
      <c r="C67" s="17"/>
      <c r="D67" s="17"/>
      <c r="E67" s="36"/>
      <c r="F67" s="36"/>
      <c r="G67" s="36"/>
      <c r="H67" s="13"/>
    </row>
    <row r="68" spans="1:16" x14ac:dyDescent="0.2">
      <c r="A68" s="29"/>
      <c r="B68" s="18"/>
      <c r="C68" s="17"/>
      <c r="D68" s="17"/>
      <c r="E68" s="36"/>
      <c r="F68" s="36"/>
      <c r="G68" s="36"/>
      <c r="H68" s="13"/>
    </row>
    <row r="69" spans="1:16" ht="13.5" thickBot="1" x14ac:dyDescent="0.25">
      <c r="A69" s="30"/>
      <c r="B69" s="31"/>
      <c r="C69" s="37"/>
      <c r="D69" s="37"/>
      <c r="E69" s="38"/>
      <c r="F69" s="38"/>
      <c r="G69" s="38"/>
      <c r="H69" s="16"/>
    </row>
    <row r="72" spans="1:16" ht="18.75" x14ac:dyDescent="0.3">
      <c r="A72" s="42" t="s">
        <v>40</v>
      </c>
      <c r="B72" s="5"/>
      <c r="C72" s="8"/>
      <c r="D72" s="8"/>
      <c r="E72" s="9"/>
      <c r="F72" s="6"/>
      <c r="G72" s="6"/>
      <c r="H72" s="6"/>
    </row>
    <row r="74" spans="1:16" s="70" customFormat="1" ht="114.75" x14ac:dyDescent="0.2">
      <c r="A74" s="3"/>
      <c r="B74" s="3"/>
      <c r="C74" s="51"/>
      <c r="D74" s="51"/>
      <c r="E74" s="51"/>
      <c r="F74" s="51"/>
      <c r="G74" s="51" t="s">
        <v>53</v>
      </c>
      <c r="H74" s="51" t="s">
        <v>52</v>
      </c>
      <c r="I74" s="45"/>
      <c r="J74" s="45"/>
      <c r="K74" s="45"/>
      <c r="L74" s="45"/>
      <c r="M74" s="45"/>
      <c r="N74" s="45"/>
      <c r="O74" s="45"/>
      <c r="P74" s="67"/>
    </row>
    <row r="75" spans="1:16" s="70" customFormat="1" x14ac:dyDescent="0.2">
      <c r="A75" s="3"/>
      <c r="B75" s="4" t="s">
        <v>41</v>
      </c>
      <c r="C75" s="54"/>
      <c r="D75" s="54"/>
      <c r="E75" s="55"/>
      <c r="F75" s="59"/>
      <c r="G75" s="64">
        <f>MIN(G28,G52)</f>
        <v>938</v>
      </c>
      <c r="H75" s="65">
        <f>N28</f>
        <v>500092.19166666671</v>
      </c>
      <c r="I75" s="45"/>
      <c r="J75" s="45"/>
      <c r="K75" s="45"/>
      <c r="L75" s="45"/>
      <c r="M75" s="45"/>
      <c r="N75" s="45"/>
      <c r="O75" s="45"/>
      <c r="P75" s="67"/>
    </row>
    <row r="76" spans="1:16" ht="13.5" thickBot="1" x14ac:dyDescent="0.25"/>
    <row r="77" spans="1:16" x14ac:dyDescent="0.2">
      <c r="A77" s="32"/>
      <c r="B77" s="33"/>
      <c r="C77" s="34"/>
      <c r="D77" s="10"/>
      <c r="E77" s="11"/>
      <c r="F77" s="11"/>
      <c r="G77" s="11"/>
      <c r="H77" s="11"/>
      <c r="I77" s="12"/>
    </row>
    <row r="78" spans="1:16" x14ac:dyDescent="0.2">
      <c r="A78" s="29"/>
      <c r="B78" s="18"/>
      <c r="C78" s="17"/>
      <c r="D78" s="8"/>
      <c r="E78" s="6"/>
      <c r="F78" s="6"/>
      <c r="G78" s="6"/>
      <c r="H78" s="6"/>
      <c r="I78" s="13"/>
    </row>
    <row r="79" spans="1:16" x14ac:dyDescent="0.2">
      <c r="A79" s="29"/>
      <c r="B79" s="18"/>
      <c r="C79" s="17"/>
      <c r="D79" s="8"/>
      <c r="E79" s="6"/>
      <c r="F79" s="6"/>
      <c r="G79" s="6"/>
      <c r="H79" s="6"/>
      <c r="I79" s="13"/>
    </row>
    <row r="80" spans="1:16" x14ac:dyDescent="0.2">
      <c r="A80" s="29"/>
      <c r="B80" s="18"/>
      <c r="C80" s="17"/>
      <c r="D80" s="8"/>
      <c r="E80" s="6"/>
      <c r="F80" s="6"/>
      <c r="G80" s="6"/>
      <c r="H80" s="6"/>
      <c r="I80" s="13"/>
    </row>
    <row r="81" spans="1:9" x14ac:dyDescent="0.2">
      <c r="A81" s="29">
        <v>1</v>
      </c>
      <c r="B81" s="83" t="s">
        <v>54</v>
      </c>
      <c r="C81" s="17"/>
      <c r="D81" s="8"/>
      <c r="E81" s="6"/>
      <c r="F81" s="6"/>
      <c r="G81" s="6"/>
      <c r="H81" s="6"/>
      <c r="I81" s="13"/>
    </row>
    <row r="82" spans="1:9" ht="25.5" x14ac:dyDescent="0.2">
      <c r="A82" s="29">
        <v>2</v>
      </c>
      <c r="B82" s="83" t="s">
        <v>55</v>
      </c>
      <c r="C82" s="17"/>
      <c r="D82" s="8"/>
      <c r="E82" s="6"/>
      <c r="F82" s="6"/>
      <c r="G82" s="6"/>
      <c r="H82" s="6"/>
      <c r="I82" s="13"/>
    </row>
    <row r="83" spans="1:9" ht="25.5" x14ac:dyDescent="0.2">
      <c r="A83" s="29">
        <v>3</v>
      </c>
      <c r="B83" s="83" t="s">
        <v>56</v>
      </c>
      <c r="C83" s="17"/>
      <c r="D83" s="8"/>
      <c r="E83" s="6"/>
      <c r="F83" s="6"/>
      <c r="G83" s="6"/>
      <c r="H83" s="6"/>
      <c r="I83" s="13"/>
    </row>
    <row r="84" spans="1:9" x14ac:dyDescent="0.2">
      <c r="A84" s="29"/>
      <c r="B84" s="18"/>
      <c r="C84" s="17"/>
      <c r="D84" s="8"/>
      <c r="E84" s="6"/>
      <c r="F84" s="6"/>
      <c r="G84" s="6"/>
      <c r="H84" s="6"/>
      <c r="I84" s="13"/>
    </row>
    <row r="85" spans="1:9" x14ac:dyDescent="0.2">
      <c r="A85" s="29"/>
      <c r="B85" s="18"/>
      <c r="C85" s="17"/>
      <c r="D85" s="8"/>
      <c r="E85" s="6"/>
      <c r="F85" s="6"/>
      <c r="G85" s="6"/>
      <c r="H85" s="6"/>
      <c r="I85" s="13"/>
    </row>
    <row r="86" spans="1:9" x14ac:dyDescent="0.2">
      <c r="A86" s="29"/>
      <c r="B86" s="18"/>
      <c r="C86" s="17"/>
      <c r="D86" s="8"/>
      <c r="E86" s="6"/>
      <c r="F86" s="6"/>
      <c r="G86" s="6"/>
      <c r="H86" s="6"/>
      <c r="I86" s="13"/>
    </row>
    <row r="87" spans="1:9" x14ac:dyDescent="0.2">
      <c r="A87" s="29"/>
      <c r="B87" s="18"/>
      <c r="C87" s="17"/>
      <c r="D87" s="8"/>
      <c r="E87" s="6"/>
      <c r="F87" s="6"/>
      <c r="G87" s="6"/>
      <c r="H87" s="6"/>
      <c r="I87" s="13"/>
    </row>
    <row r="88" spans="1:9" x14ac:dyDescent="0.2">
      <c r="A88" s="29"/>
      <c r="B88" s="18"/>
      <c r="C88" s="17"/>
      <c r="D88" s="8"/>
      <c r="E88" s="6"/>
      <c r="F88" s="6"/>
      <c r="G88" s="6"/>
      <c r="H88" s="6"/>
      <c r="I88" s="13"/>
    </row>
    <row r="89" spans="1:9" x14ac:dyDescent="0.2">
      <c r="A89" s="29"/>
      <c r="B89" s="18"/>
      <c r="C89" s="17"/>
      <c r="D89" s="8"/>
      <c r="E89" s="6"/>
      <c r="F89" s="6"/>
      <c r="G89" s="6"/>
      <c r="H89" s="6"/>
      <c r="I89" s="13"/>
    </row>
    <row r="90" spans="1:9" x14ac:dyDescent="0.2">
      <c r="A90" s="29"/>
      <c r="B90" s="18"/>
      <c r="C90" s="17"/>
      <c r="D90" s="8"/>
      <c r="E90" s="6"/>
      <c r="F90" s="6"/>
      <c r="G90" s="6"/>
      <c r="H90" s="6"/>
      <c r="I90" s="13"/>
    </row>
    <row r="91" spans="1:9" x14ac:dyDescent="0.2">
      <c r="A91" s="29"/>
      <c r="B91" s="18"/>
      <c r="C91" s="17"/>
      <c r="D91" s="8"/>
      <c r="E91" s="6"/>
      <c r="F91" s="6"/>
      <c r="G91" s="6"/>
      <c r="H91" s="6"/>
      <c r="I91" s="13"/>
    </row>
    <row r="92" spans="1:9" x14ac:dyDescent="0.2">
      <c r="A92" s="29"/>
      <c r="B92" s="18"/>
      <c r="C92" s="17"/>
      <c r="D92" s="8"/>
      <c r="E92" s="6"/>
      <c r="F92" s="6"/>
      <c r="G92" s="6"/>
      <c r="H92" s="6"/>
      <c r="I92" s="13"/>
    </row>
    <row r="93" spans="1:9" ht="13.5" thickBot="1" x14ac:dyDescent="0.25">
      <c r="A93" s="30"/>
      <c r="B93" s="31"/>
      <c r="C93" s="37"/>
      <c r="D93" s="14"/>
      <c r="E93" s="15"/>
      <c r="F93" s="15"/>
      <c r="G93" s="15"/>
      <c r="H93" s="15"/>
      <c r="I93" s="16"/>
    </row>
  </sheetData>
  <phoneticPr fontId="4" type="noConversion"/>
  <pageMargins left="0.39370078740157483" right="0.39370078740157483" top="0.39370078740157483" bottom="0.39370078740157483" header="0.51181102362204722" footer="0.51181102362204722"/>
  <pageSetup paperSize="9" scale="83" orientation="landscape" horizontalDpi="300" verticalDpi="300" r:id="rId1"/>
  <headerFooter alignWithMargins="0"/>
  <rowBreaks count="3" manualBreakCount="3">
    <brk id="28" max="14" man="1"/>
    <brk id="45" max="14" man="1"/>
    <brk id="6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Economica.pro</dc:creator>
  <cp:lastModifiedBy>DELL</cp:lastModifiedBy>
  <cp:lastPrinted>2007-01-17T06:32:15Z</cp:lastPrinted>
  <dcterms:created xsi:type="dcterms:W3CDTF">2007-01-16T13:03:04Z</dcterms:created>
  <dcterms:modified xsi:type="dcterms:W3CDTF">2017-05-16T07:03:57Z</dcterms:modified>
</cp:coreProperties>
</file>